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63\"/>
    </mc:Choice>
  </mc:AlternateContent>
  <xr:revisionPtr revIDLastSave="0" documentId="13_ncr:1_{4A16BFB6-5F46-4515-9AEE-1BC377B64236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ОСР 6-07-01" sheetId="9" r:id="rId9"/>
    <sheet name="ОСР 6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F71" i="2"/>
  <c r="F72" i="2" s="1"/>
  <c r="F74" i="2" s="1"/>
  <c r="F75" i="2" s="1"/>
  <c r="F76" i="2" s="1"/>
  <c r="G70" i="2"/>
  <c r="G71" i="2" s="1"/>
  <c r="G72" i="2" s="1"/>
  <c r="G74" i="2" s="1"/>
  <c r="G75" i="2" s="1"/>
  <c r="G76" i="2" s="1"/>
  <c r="C39" i="1" s="1"/>
  <c r="F70" i="2"/>
  <c r="E70" i="2"/>
  <c r="D70" i="2"/>
  <c r="D71" i="2" s="1"/>
  <c r="G61" i="2"/>
  <c r="F61" i="2"/>
  <c r="E61" i="2"/>
  <c r="D61" i="2"/>
  <c r="H60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29" i="2"/>
  <c r="G23" i="2"/>
  <c r="F23" i="2"/>
  <c r="E23" i="2"/>
  <c r="D23" i="2"/>
  <c r="H23" i="2" s="1"/>
  <c r="H22" i="2"/>
  <c r="H70" i="2" l="1"/>
  <c r="E71" i="2"/>
  <c r="E72" i="2" s="1"/>
  <c r="E74" i="2" s="1"/>
  <c r="E75" i="2" s="1"/>
  <c r="E76" i="2" s="1"/>
  <c r="H33" i="2"/>
  <c r="H42" i="2"/>
  <c r="H30" i="2"/>
  <c r="H39" i="2"/>
  <c r="H61" i="2"/>
  <c r="C32" i="1"/>
  <c r="C34" i="1" s="1"/>
  <c r="C31" i="1"/>
  <c r="H71" i="2"/>
  <c r="D72" i="2"/>
  <c r="H72" i="2" l="1"/>
  <c r="D74" i="2"/>
  <c r="D75" i="2" l="1"/>
  <c r="H74" i="2"/>
  <c r="D76" i="2" l="1"/>
  <c r="H75" i="2"/>
  <c r="H76" i="2" l="1"/>
  <c r="C37" i="1"/>
  <c r="C40" i="1" s="1"/>
  <c r="C41" i="1" l="1"/>
  <c r="C42" i="1"/>
  <c r="C44" i="1" s="1"/>
  <c r="C46" i="1" s="1"/>
</calcChain>
</file>

<file path=xl/sharedStrings.xml><?xml version="1.0" encoding="utf-8"?>
<sst xmlns="http://schemas.openxmlformats.org/spreadsheetml/2006/main" count="412" uniqueCount="168">
  <si>
    <t>СВОДКА ЗАТРАТ</t>
  </si>
  <si>
    <t>P_0663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</si>
  <si>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</si>
  <si>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</si>
  <si>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</si>
  <si>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</si>
  <si>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</si>
  <si>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</si>
  <si>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</si>
  <si>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</si>
  <si>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</si>
  <si>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</si>
  <si>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</si>
  <si>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</si>
  <si>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</si>
  <si>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</si>
  <si>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</si>
  <si>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</si>
  <si>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</si>
  <si>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</si>
  <si>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</si>
  <si>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</si>
  <si>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</si>
  <si>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</si>
  <si>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</si>
  <si>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</si>
  <si>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</si>
  <si>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</si>
  <si>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</si>
  <si>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</si>
  <si>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</si>
  <si>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</si>
  <si>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</si>
  <si>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</si>
  <si>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</si>
  <si>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</si>
  <si>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</si>
  <si>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</si>
  <si>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</si>
  <si>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</si>
  <si>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</si>
  <si>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</si>
  <si>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</si>
  <si>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</si>
  <si>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</si>
  <si>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</si>
  <si>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</si>
  <si>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</si>
  <si>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</si>
  <si>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</si>
  <si>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</si>
  <si>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</si>
  <si>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</si>
  <si>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</si>
  <si>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</si>
  <si>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</si>
  <si>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</si>
  <si>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</si>
  <si>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</si>
  <si>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</si>
  <si>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</si>
  <si>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</si>
  <si>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</si>
  <si>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</si>
  <si>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</si>
  <si>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</si>
  <si>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</si>
  <si>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</si>
  <si>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</si>
  <si>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</si>
  <si>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</si>
  <si>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</si>
  <si>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</si>
  <si>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</si>
  <si>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</si>
  <si>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</si>
  <si>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</si>
  <si>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</si>
  <si>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</si>
  <si>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Смета № 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</si>
  <si>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</si>
  <si>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</si>
  <si>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</si>
  <si>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</si>
  <si>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</si>
  <si>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</si>
  <si>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</si>
  <si>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</si>
  <si>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</si>
  <si>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</si>
  <si>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</si>
  <si>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</si>
  <si>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</si>
  <si>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</si>
  <si>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</si>
  <si>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</si>
  <si>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</si>
  <si>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</si>
  <si>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</si>
  <si>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</si>
  <si>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</si>
  <si>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</si>
  <si>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</si>
  <si>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</si>
  <si>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</si>
  <si>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</si>
  <si>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</si>
  <si>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</si>
  <si>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</si>
  <si>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</si>
  <si>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</si>
  <si>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</si>
  <si>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</si>
  <si>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</si>
  <si>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</si>
  <si>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</si>
  <si>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</si>
  <si>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</si>
  <si>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</si>
  <si>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</si>
  <si>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</si>
  <si>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</si>
  <si>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</si>
  <si>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</si>
  <si>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</si>
  <si>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27-12-01</t>
  </si>
  <si>
    <t>ОСР 6-12-01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</si>
  <si>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</si>
  <si>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</si>
  <si>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</si>
  <si>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518-02-01</t>
  </si>
  <si>
    <t>ОСР 518-12-01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</si>
  <si>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</si>
  <si>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</si>
  <si>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</si>
  <si>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</si>
  <si>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</si>
  <si>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</si>
  <si>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</si>
  <si>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</si>
  <si>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</si>
  <si>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</si>
  <si>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</si>
  <si>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</si>
  <si>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</si>
  <si>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</si>
  <si>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</si>
  <si>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</si>
  <si>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</si>
  <si>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</si>
  <si>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</si>
  <si>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</si>
  <si>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</si>
  <si>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</si>
  <si>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</si>
  <si>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</si>
  <si>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</si>
  <si>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</si>
  <si>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</si>
  <si>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</si>
  <si>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</si>
  <si>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</si>
  <si>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</si>
  <si>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</si>
  <si>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</si>
  <si>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</si>
  <si>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</si>
  <si>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 кВ Ф - «Детский сад» от ТП 72» (протяженностью 0,2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</si>
</sst>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22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167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151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152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153</v>
      </c>
      <c r="C26" s="54"/>
      <c r="D26" s="51"/>
      <c r="E26" s="51"/>
      <c r="F26" s="51"/>
      <c r="G26" s="52"/>
      <c r="H26" s="52" t="s">
        <v>154</v>
      </c>
      <c r="I26" s="52"/>
    </row>
    <row r="27" spans="1:9" ht="16.95" customHeight="1" x14ac:dyDescent="0.3">
      <c r="A27" s="55" t="s">
        <v>6</v>
      </c>
      <c r="B27" s="53" t="s">
        <v>155</v>
      </c>
      <c r="C27" s="56">
        <v>0</v>
      </c>
      <c r="D27" s="57"/>
      <c r="E27" s="57"/>
      <c r="F27" s="57"/>
      <c r="G27" s="58" t="s">
        <v>156</v>
      </c>
      <c r="H27" s="58" t="s">
        <v>157</v>
      </c>
      <c r="I27" s="58" t="s">
        <v>158</v>
      </c>
    </row>
    <row r="28" spans="1:9" ht="16.95" customHeight="1" x14ac:dyDescent="0.3">
      <c r="A28" s="55" t="s">
        <v>7</v>
      </c>
      <c r="B28" s="53" t="s">
        <v>159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160</v>
      </c>
      <c r="C29" s="62">
        <f>ССР!G67*1.2</f>
        <v>553.82370243098399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553.82370243098399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161</v>
      </c>
      <c r="C31" s="62">
        <f>C30-ROUND(C30/1.2,5)</f>
        <v>92.303952430983998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162</v>
      </c>
      <c r="C32" s="67">
        <f>C30*I37</f>
        <v>612.82502175848686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150</v>
      </c>
      <c r="C33" s="62">
        <v>0.72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163</v>
      </c>
      <c r="C34" s="67">
        <f>C32*C33</f>
        <v>441.23401566611051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164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153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155</v>
      </c>
      <c r="C37" s="76">
        <f>ССР!D76+ССР!E76</f>
        <v>6715.635691082397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159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160</v>
      </c>
      <c r="C39" s="76">
        <f>ССР!G76-'Сводка затрат'!C29</f>
        <v>199.03749015823701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6914.6731812406342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161</v>
      </c>
      <c r="C41" s="62">
        <f>C40-ROUND(C40/1.2,5)</f>
        <v>1152.4455312406344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162</v>
      </c>
      <c r="C42" s="77">
        <f>C40*I38</f>
        <v>8020.9676468077741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150</v>
      </c>
      <c r="C43" s="62">
        <f>C33</f>
        <v>0.72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163</v>
      </c>
      <c r="C44" s="67">
        <f>C42*C43</f>
        <v>5775.0967057015969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165</v>
      </c>
      <c r="C46" s="103">
        <f>C34+C44</f>
        <v>6216.3307213677072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166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B7" sqref="B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65</v>
      </c>
      <c r="D13" s="19">
        <v>0</v>
      </c>
      <c r="E13" s="19">
        <v>0</v>
      </c>
      <c r="F13" s="19">
        <v>0</v>
      </c>
      <c r="G13" s="19">
        <v>9.8860445487045006</v>
      </c>
      <c r="H13" s="19">
        <v>9.8860445487045006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9.8860445487045006</v>
      </c>
      <c r="H14" s="19">
        <v>9.8860445487045006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topLeftCell="A49" zoomScale="70" zoomScaleNormal="70" workbookViewId="0">
      <selection activeCell="H3" sqref="H3:H8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95"/>
      <c r="C3" s="45"/>
      <c r="D3" s="43">
        <v>994.40072260169995</v>
      </c>
      <c r="E3" s="41"/>
      <c r="F3" s="41"/>
      <c r="G3" s="41"/>
      <c r="H3" s="48"/>
    </row>
    <row r="4" spans="1:8" x14ac:dyDescent="0.3">
      <c r="A4" s="96" t="s">
        <v>114</v>
      </c>
      <c r="B4" s="42" t="s">
        <v>115</v>
      </c>
      <c r="C4" s="45"/>
      <c r="D4" s="43">
        <v>930.99844373101996</v>
      </c>
      <c r="E4" s="41"/>
      <c r="F4" s="41"/>
      <c r="G4" s="41"/>
      <c r="H4" s="48"/>
    </row>
    <row r="5" spans="1:8" x14ac:dyDescent="0.3">
      <c r="A5" s="96"/>
      <c r="B5" s="42" t="s">
        <v>116</v>
      </c>
      <c r="C5" s="37"/>
      <c r="D5" s="43">
        <v>63.402278870681002</v>
      </c>
      <c r="E5" s="41"/>
      <c r="F5" s="41"/>
      <c r="G5" s="41"/>
      <c r="H5" s="47"/>
    </row>
    <row r="6" spans="1:8" x14ac:dyDescent="0.3">
      <c r="A6" s="99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86</v>
      </c>
      <c r="B8" s="98"/>
      <c r="C8" s="96" t="s">
        <v>120</v>
      </c>
      <c r="D8" s="44">
        <v>994.40072260169995</v>
      </c>
      <c r="E8" s="41">
        <v>0.1</v>
      </c>
      <c r="F8" s="41" t="s">
        <v>119</v>
      </c>
      <c r="G8" s="44">
        <v>9944.007226017</v>
      </c>
      <c r="H8" s="47"/>
    </row>
    <row r="9" spans="1:8" x14ac:dyDescent="0.3">
      <c r="A9" s="100">
        <v>1</v>
      </c>
      <c r="B9" s="42" t="s">
        <v>115</v>
      </c>
      <c r="C9" s="96"/>
      <c r="D9" s="44">
        <v>930.99844373101996</v>
      </c>
      <c r="E9" s="41"/>
      <c r="F9" s="41"/>
      <c r="G9" s="41"/>
      <c r="H9" s="99" t="s">
        <v>25</v>
      </c>
    </row>
    <row r="10" spans="1:8" x14ac:dyDescent="0.3">
      <c r="A10" s="96"/>
      <c r="B10" s="42" t="s">
        <v>116</v>
      </c>
      <c r="C10" s="96"/>
      <c r="D10" s="44">
        <v>63.402278870681002</v>
      </c>
      <c r="E10" s="41"/>
      <c r="F10" s="41"/>
      <c r="G10" s="41"/>
      <c r="H10" s="99"/>
    </row>
    <row r="11" spans="1:8" x14ac:dyDescent="0.3">
      <c r="A11" s="96"/>
      <c r="B11" s="42" t="s">
        <v>117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118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49</v>
      </c>
      <c r="B13" s="95"/>
      <c r="C13" s="37"/>
      <c r="D13" s="43">
        <v>8.8618909183528007</v>
      </c>
      <c r="E13" s="41"/>
      <c r="F13" s="41"/>
      <c r="G13" s="41"/>
      <c r="H13" s="47"/>
    </row>
    <row r="14" spans="1:8" x14ac:dyDescent="0.3">
      <c r="A14" s="96" t="s">
        <v>121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118</v>
      </c>
      <c r="C17" s="37"/>
      <c r="D17" s="43">
        <v>3.0236556242352002</v>
      </c>
      <c r="E17" s="41"/>
      <c r="F17" s="41"/>
      <c r="G17" s="41"/>
      <c r="H17" s="47"/>
    </row>
    <row r="18" spans="1:8" x14ac:dyDescent="0.3">
      <c r="A18" s="97" t="s">
        <v>89</v>
      </c>
      <c r="B18" s="98"/>
      <c r="C18" s="96" t="s">
        <v>120</v>
      </c>
      <c r="D18" s="44">
        <v>3.0236556242352002</v>
      </c>
      <c r="E18" s="41">
        <v>0.1</v>
      </c>
      <c r="F18" s="41" t="s">
        <v>119</v>
      </c>
      <c r="G18" s="44">
        <v>30.236556242351998</v>
      </c>
      <c r="H18" s="47"/>
    </row>
    <row r="19" spans="1:8" x14ac:dyDescent="0.3">
      <c r="A19" s="100">
        <v>1</v>
      </c>
      <c r="B19" s="42" t="s">
        <v>115</v>
      </c>
      <c r="C19" s="96"/>
      <c r="D19" s="44">
        <v>0</v>
      </c>
      <c r="E19" s="41"/>
      <c r="F19" s="41"/>
      <c r="G19" s="41"/>
      <c r="H19" s="99" t="s">
        <v>25</v>
      </c>
    </row>
    <row r="20" spans="1:8" x14ac:dyDescent="0.3">
      <c r="A20" s="96"/>
      <c r="B20" s="42" t="s">
        <v>116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117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118</v>
      </c>
      <c r="C22" s="96"/>
      <c r="D22" s="44">
        <v>3.0236556242352002</v>
      </c>
      <c r="E22" s="41"/>
      <c r="F22" s="41"/>
      <c r="G22" s="41"/>
      <c r="H22" s="99"/>
    </row>
    <row r="23" spans="1:8" x14ac:dyDescent="0.3">
      <c r="A23" s="96" t="s">
        <v>122</v>
      </c>
      <c r="B23" s="42" t="s">
        <v>115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116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117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118</v>
      </c>
      <c r="C26" s="37"/>
      <c r="D26" s="43">
        <v>8.8618909183528007</v>
      </c>
      <c r="E26" s="41"/>
      <c r="F26" s="41"/>
      <c r="G26" s="41"/>
      <c r="H26" s="47"/>
    </row>
    <row r="27" spans="1:8" x14ac:dyDescent="0.3">
      <c r="A27" s="97" t="s">
        <v>98</v>
      </c>
      <c r="B27" s="98"/>
      <c r="C27" s="96" t="s">
        <v>124</v>
      </c>
      <c r="D27" s="44">
        <v>5.8382352941175997</v>
      </c>
      <c r="E27" s="41">
        <v>0.1</v>
      </c>
      <c r="F27" s="41" t="s">
        <v>119</v>
      </c>
      <c r="G27" s="44">
        <v>58.382352941176002</v>
      </c>
      <c r="H27" s="47"/>
    </row>
    <row r="28" spans="1:8" x14ac:dyDescent="0.3">
      <c r="A28" s="100">
        <v>1</v>
      </c>
      <c r="B28" s="42" t="s">
        <v>115</v>
      </c>
      <c r="C28" s="96"/>
      <c r="D28" s="44">
        <v>0</v>
      </c>
      <c r="E28" s="41"/>
      <c r="F28" s="41"/>
      <c r="G28" s="41"/>
      <c r="H28" s="99" t="s">
        <v>123</v>
      </c>
    </row>
    <row r="29" spans="1:8" x14ac:dyDescent="0.3">
      <c r="A29" s="96"/>
      <c r="B29" s="42" t="s">
        <v>116</v>
      </c>
      <c r="C29" s="96"/>
      <c r="D29" s="44">
        <v>0</v>
      </c>
      <c r="E29" s="41"/>
      <c r="F29" s="41"/>
      <c r="G29" s="41"/>
      <c r="H29" s="99"/>
    </row>
    <row r="30" spans="1:8" x14ac:dyDescent="0.3">
      <c r="A30" s="96"/>
      <c r="B30" s="42" t="s">
        <v>117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118</v>
      </c>
      <c r="C31" s="96"/>
      <c r="D31" s="44">
        <v>5.8382352941175997</v>
      </c>
      <c r="E31" s="41"/>
      <c r="F31" s="41"/>
      <c r="G31" s="41"/>
      <c r="H31" s="99"/>
    </row>
    <row r="32" spans="1:8" ht="24.6" x14ac:dyDescent="0.3">
      <c r="A32" s="94" t="s">
        <v>65</v>
      </c>
      <c r="B32" s="95"/>
      <c r="C32" s="37"/>
      <c r="D32" s="43">
        <v>67.203819598411002</v>
      </c>
      <c r="E32" s="41"/>
      <c r="F32" s="41"/>
      <c r="G32" s="41"/>
      <c r="H32" s="47"/>
    </row>
    <row r="33" spans="1:8" x14ac:dyDescent="0.3">
      <c r="A33" s="96" t="s">
        <v>125</v>
      </c>
      <c r="B33" s="42" t="s">
        <v>115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116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118</v>
      </c>
      <c r="C36" s="37"/>
      <c r="D36" s="43">
        <v>57.317775049706</v>
      </c>
      <c r="E36" s="41"/>
      <c r="F36" s="41"/>
      <c r="G36" s="41"/>
      <c r="H36" s="47"/>
    </row>
    <row r="37" spans="1:8" x14ac:dyDescent="0.3">
      <c r="A37" s="97" t="s">
        <v>65</v>
      </c>
      <c r="B37" s="98"/>
      <c r="C37" s="96" t="s">
        <v>120</v>
      </c>
      <c r="D37" s="44">
        <v>57.317775049706</v>
      </c>
      <c r="E37" s="41">
        <v>0.1</v>
      </c>
      <c r="F37" s="41" t="s">
        <v>119</v>
      </c>
      <c r="G37" s="44">
        <v>573.17775049705995</v>
      </c>
      <c r="H37" s="47"/>
    </row>
    <row r="38" spans="1:8" x14ac:dyDescent="0.3">
      <c r="A38" s="100">
        <v>1</v>
      </c>
      <c r="B38" s="42" t="s">
        <v>115</v>
      </c>
      <c r="C38" s="96"/>
      <c r="D38" s="44">
        <v>0</v>
      </c>
      <c r="E38" s="41"/>
      <c r="F38" s="41"/>
      <c r="G38" s="41"/>
      <c r="H38" s="99" t="s">
        <v>25</v>
      </c>
    </row>
    <row r="39" spans="1:8" x14ac:dyDescent="0.3">
      <c r="A39" s="96"/>
      <c r="B39" s="42" t="s">
        <v>116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117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118</v>
      </c>
      <c r="C41" s="96"/>
      <c r="D41" s="44">
        <v>57.317775049706</v>
      </c>
      <c r="E41" s="41"/>
      <c r="F41" s="41"/>
      <c r="G41" s="41"/>
      <c r="H41" s="99"/>
    </row>
    <row r="42" spans="1:8" x14ac:dyDescent="0.3">
      <c r="A42" s="96" t="s">
        <v>126</v>
      </c>
      <c r="B42" s="42" t="s">
        <v>115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6"/>
      <c r="B43" s="42" t="s">
        <v>116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6"/>
      <c r="B44" s="42" t="s">
        <v>117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6"/>
      <c r="B45" s="42" t="s">
        <v>118</v>
      </c>
      <c r="C45" s="37"/>
      <c r="D45" s="43">
        <v>67.203819598411002</v>
      </c>
      <c r="E45" s="41"/>
      <c r="F45" s="41"/>
      <c r="G45" s="41"/>
      <c r="H45" s="47"/>
    </row>
    <row r="46" spans="1:8" x14ac:dyDescent="0.3">
      <c r="A46" s="97" t="s">
        <v>65</v>
      </c>
      <c r="B46" s="98"/>
      <c r="C46" s="96" t="s">
        <v>129</v>
      </c>
      <c r="D46" s="44">
        <v>9.8860445487045006</v>
      </c>
      <c r="E46" s="41">
        <v>1E-4</v>
      </c>
      <c r="F46" s="41" t="s">
        <v>127</v>
      </c>
      <c r="G46" s="44">
        <v>98860.445487044999</v>
      </c>
      <c r="H46" s="47"/>
    </row>
    <row r="47" spans="1:8" x14ac:dyDescent="0.3">
      <c r="A47" s="100">
        <v>1</v>
      </c>
      <c r="B47" s="42" t="s">
        <v>115</v>
      </c>
      <c r="C47" s="96"/>
      <c r="D47" s="44">
        <v>0</v>
      </c>
      <c r="E47" s="41"/>
      <c r="F47" s="41"/>
      <c r="G47" s="41"/>
      <c r="H47" s="99" t="s">
        <v>128</v>
      </c>
    </row>
    <row r="48" spans="1:8" x14ac:dyDescent="0.3">
      <c r="A48" s="96"/>
      <c r="B48" s="42" t="s">
        <v>116</v>
      </c>
      <c r="C48" s="96"/>
      <c r="D48" s="44">
        <v>0</v>
      </c>
      <c r="E48" s="41"/>
      <c r="F48" s="41"/>
      <c r="G48" s="41"/>
      <c r="H48" s="99"/>
    </row>
    <row r="49" spans="1:8" x14ac:dyDescent="0.3">
      <c r="A49" s="96"/>
      <c r="B49" s="42" t="s">
        <v>117</v>
      </c>
      <c r="C49" s="96"/>
      <c r="D49" s="44">
        <v>0</v>
      </c>
      <c r="E49" s="41"/>
      <c r="F49" s="41"/>
      <c r="G49" s="41"/>
      <c r="H49" s="99"/>
    </row>
    <row r="50" spans="1:8" x14ac:dyDescent="0.3">
      <c r="A50" s="96"/>
      <c r="B50" s="42" t="s">
        <v>118</v>
      </c>
      <c r="C50" s="96"/>
      <c r="D50" s="44">
        <v>9.8860445487045006</v>
      </c>
      <c r="E50" s="41"/>
      <c r="F50" s="41"/>
      <c r="G50" s="41"/>
      <c r="H50" s="99"/>
    </row>
    <row r="51" spans="1:8" ht="24.6" x14ac:dyDescent="0.3">
      <c r="A51" s="94" t="s">
        <v>93</v>
      </c>
      <c r="B51" s="95"/>
      <c r="C51" s="37"/>
      <c r="D51" s="43">
        <v>4195.7647058824004</v>
      </c>
      <c r="E51" s="41"/>
      <c r="F51" s="41"/>
      <c r="G51" s="41"/>
      <c r="H51" s="47"/>
    </row>
    <row r="52" spans="1:8" x14ac:dyDescent="0.3">
      <c r="A52" s="96" t="s">
        <v>130</v>
      </c>
      <c r="B52" s="42" t="s">
        <v>115</v>
      </c>
      <c r="C52" s="37"/>
      <c r="D52" s="43">
        <v>3937.4117647059002</v>
      </c>
      <c r="E52" s="41"/>
      <c r="F52" s="41"/>
      <c r="G52" s="41"/>
      <c r="H52" s="47"/>
    </row>
    <row r="53" spans="1:8" x14ac:dyDescent="0.3">
      <c r="A53" s="96"/>
      <c r="B53" s="42" t="s">
        <v>116</v>
      </c>
      <c r="C53" s="37"/>
      <c r="D53" s="43">
        <v>258.35294117646998</v>
      </c>
      <c r="E53" s="41"/>
      <c r="F53" s="41"/>
      <c r="G53" s="41"/>
      <c r="H53" s="47"/>
    </row>
    <row r="54" spans="1:8" x14ac:dyDescent="0.3">
      <c r="A54" s="96"/>
      <c r="B54" s="42" t="s">
        <v>117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118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7" t="s">
        <v>95</v>
      </c>
      <c r="B56" s="98"/>
      <c r="C56" s="96" t="s">
        <v>124</v>
      </c>
      <c r="D56" s="44">
        <v>4195.7647058824004</v>
      </c>
      <c r="E56" s="41">
        <v>0.1</v>
      </c>
      <c r="F56" s="41" t="s">
        <v>119</v>
      </c>
      <c r="G56" s="44">
        <v>41957.647058823997</v>
      </c>
      <c r="H56" s="47"/>
    </row>
    <row r="57" spans="1:8" x14ac:dyDescent="0.3">
      <c r="A57" s="100">
        <v>1</v>
      </c>
      <c r="B57" s="42" t="s">
        <v>115</v>
      </c>
      <c r="C57" s="96"/>
      <c r="D57" s="44">
        <v>3937.4117647059002</v>
      </c>
      <c r="E57" s="41"/>
      <c r="F57" s="41"/>
      <c r="G57" s="41"/>
      <c r="H57" s="99" t="s">
        <v>123</v>
      </c>
    </row>
    <row r="58" spans="1:8" x14ac:dyDescent="0.3">
      <c r="A58" s="96"/>
      <c r="B58" s="42" t="s">
        <v>116</v>
      </c>
      <c r="C58" s="96"/>
      <c r="D58" s="44">
        <v>258.35294117646998</v>
      </c>
      <c r="E58" s="41"/>
      <c r="F58" s="41"/>
      <c r="G58" s="41"/>
      <c r="H58" s="99"/>
    </row>
    <row r="59" spans="1:8" x14ac:dyDescent="0.3">
      <c r="A59" s="96"/>
      <c r="B59" s="42" t="s">
        <v>117</v>
      </c>
      <c r="C59" s="96"/>
      <c r="D59" s="44">
        <v>0</v>
      </c>
      <c r="E59" s="41"/>
      <c r="F59" s="41"/>
      <c r="G59" s="41"/>
      <c r="H59" s="99"/>
    </row>
    <row r="60" spans="1:8" x14ac:dyDescent="0.3">
      <c r="A60" s="96"/>
      <c r="B60" s="42" t="s">
        <v>118</v>
      </c>
      <c r="C60" s="96"/>
      <c r="D60" s="44">
        <v>0</v>
      </c>
      <c r="E60" s="41"/>
      <c r="F60" s="41"/>
      <c r="G60" s="41"/>
      <c r="H60" s="99"/>
    </row>
    <row r="61" spans="1:8" ht="24.6" x14ac:dyDescent="0.3">
      <c r="A61" s="94" t="s">
        <v>100</v>
      </c>
      <c r="B61" s="95"/>
      <c r="C61" s="37"/>
      <c r="D61" s="43">
        <v>394.31593242741002</v>
      </c>
      <c r="E61" s="41"/>
      <c r="F61" s="41"/>
      <c r="G61" s="41"/>
      <c r="H61" s="47"/>
    </row>
    <row r="62" spans="1:8" x14ac:dyDescent="0.3">
      <c r="A62" s="96" t="s">
        <v>131</v>
      </c>
      <c r="B62" s="42" t="s">
        <v>115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6"/>
      <c r="B63" s="42" t="s">
        <v>116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6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6"/>
      <c r="B65" s="42" t="s">
        <v>118</v>
      </c>
      <c r="C65" s="37"/>
      <c r="D65" s="43">
        <v>394.31593242741002</v>
      </c>
      <c r="E65" s="41"/>
      <c r="F65" s="41"/>
      <c r="G65" s="41"/>
      <c r="H65" s="47"/>
    </row>
    <row r="66" spans="1:8" x14ac:dyDescent="0.3">
      <c r="A66" s="97" t="s">
        <v>100</v>
      </c>
      <c r="B66" s="98"/>
      <c r="C66" s="96" t="s">
        <v>124</v>
      </c>
      <c r="D66" s="44">
        <v>394.31593242741002</v>
      </c>
      <c r="E66" s="41">
        <v>0.1</v>
      </c>
      <c r="F66" s="41" t="s">
        <v>119</v>
      </c>
      <c r="G66" s="44">
        <v>3943.1593242741001</v>
      </c>
      <c r="H66" s="47"/>
    </row>
    <row r="67" spans="1:8" x14ac:dyDescent="0.3">
      <c r="A67" s="100">
        <v>1</v>
      </c>
      <c r="B67" s="42" t="s">
        <v>115</v>
      </c>
      <c r="C67" s="96"/>
      <c r="D67" s="44">
        <v>0</v>
      </c>
      <c r="E67" s="41"/>
      <c r="F67" s="41"/>
      <c r="G67" s="41"/>
      <c r="H67" s="99" t="s">
        <v>123</v>
      </c>
    </row>
    <row r="68" spans="1:8" x14ac:dyDescent="0.3">
      <c r="A68" s="96"/>
      <c r="B68" s="42" t="s">
        <v>116</v>
      </c>
      <c r="C68" s="96"/>
      <c r="D68" s="44">
        <v>0</v>
      </c>
      <c r="E68" s="41"/>
      <c r="F68" s="41"/>
      <c r="G68" s="41"/>
      <c r="H68" s="99"/>
    </row>
    <row r="69" spans="1:8" x14ac:dyDescent="0.3">
      <c r="A69" s="96"/>
      <c r="B69" s="42" t="s">
        <v>117</v>
      </c>
      <c r="C69" s="96"/>
      <c r="D69" s="44">
        <v>0</v>
      </c>
      <c r="E69" s="41"/>
      <c r="F69" s="41"/>
      <c r="G69" s="41"/>
      <c r="H69" s="99"/>
    </row>
    <row r="70" spans="1:8" x14ac:dyDescent="0.3">
      <c r="A70" s="96"/>
      <c r="B70" s="42" t="s">
        <v>118</v>
      </c>
      <c r="C70" s="96"/>
      <c r="D70" s="44">
        <v>394.31593242741002</v>
      </c>
      <c r="E70" s="41"/>
      <c r="F70" s="41"/>
      <c r="G70" s="41"/>
      <c r="H70" s="99"/>
    </row>
    <row r="71" spans="1:8" ht="24.6" x14ac:dyDescent="0.3">
      <c r="A71" s="94" t="s">
        <v>102</v>
      </c>
      <c r="B71" s="95"/>
      <c r="C71" s="37"/>
      <c r="D71" s="43">
        <v>0</v>
      </c>
      <c r="E71" s="41"/>
      <c r="F71" s="41"/>
      <c r="G71" s="41"/>
      <c r="H71" s="47"/>
    </row>
    <row r="72" spans="1:8" x14ac:dyDescent="0.3">
      <c r="A72" s="96" t="s">
        <v>132</v>
      </c>
      <c r="B72" s="42" t="s">
        <v>115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6"/>
      <c r="B73" s="42" t="s">
        <v>116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6"/>
      <c r="B74" s="42" t="s">
        <v>117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6"/>
      <c r="B75" s="42" t="s">
        <v>118</v>
      </c>
      <c r="C75" s="37"/>
      <c r="D75" s="43">
        <v>0</v>
      </c>
      <c r="E75" s="41"/>
      <c r="F75" s="41"/>
      <c r="G75" s="41"/>
      <c r="H75" s="47"/>
    </row>
    <row r="76" spans="1:8" x14ac:dyDescent="0.3">
      <c r="A76" s="97" t="s">
        <v>104</v>
      </c>
      <c r="B76" s="98"/>
      <c r="C76" s="96" t="s">
        <v>129</v>
      </c>
      <c r="D76" s="44">
        <v>0</v>
      </c>
      <c r="E76" s="41">
        <v>1E-4</v>
      </c>
      <c r="F76" s="41" t="s">
        <v>127</v>
      </c>
      <c r="G76" s="44">
        <v>0</v>
      </c>
      <c r="H76" s="47"/>
    </row>
    <row r="77" spans="1:8" x14ac:dyDescent="0.3">
      <c r="A77" s="100">
        <v>1</v>
      </c>
      <c r="B77" s="42" t="s">
        <v>115</v>
      </c>
      <c r="C77" s="96"/>
      <c r="D77" s="44">
        <v>0</v>
      </c>
      <c r="E77" s="41"/>
      <c r="F77" s="41"/>
      <c r="G77" s="41"/>
      <c r="H77" s="99" t="s">
        <v>128</v>
      </c>
    </row>
    <row r="78" spans="1:8" x14ac:dyDescent="0.3">
      <c r="A78" s="96"/>
      <c r="B78" s="42" t="s">
        <v>116</v>
      </c>
      <c r="C78" s="96"/>
      <c r="D78" s="44">
        <v>0</v>
      </c>
      <c r="E78" s="41"/>
      <c r="F78" s="41"/>
      <c r="G78" s="41"/>
      <c r="H78" s="99"/>
    </row>
    <row r="79" spans="1:8" x14ac:dyDescent="0.3">
      <c r="A79" s="96"/>
      <c r="B79" s="42" t="s">
        <v>117</v>
      </c>
      <c r="C79" s="96"/>
      <c r="D79" s="44">
        <v>0</v>
      </c>
      <c r="E79" s="41"/>
      <c r="F79" s="41"/>
      <c r="G79" s="41"/>
      <c r="H79" s="99"/>
    </row>
    <row r="80" spans="1:8" x14ac:dyDescent="0.3">
      <c r="A80" s="96"/>
      <c r="B80" s="42" t="s">
        <v>118</v>
      </c>
      <c r="C80" s="96"/>
      <c r="D80" s="44">
        <v>0</v>
      </c>
      <c r="E80" s="41"/>
      <c r="F80" s="41"/>
      <c r="G80" s="41"/>
      <c r="H80" s="99"/>
    </row>
    <row r="81" spans="1:8" x14ac:dyDescent="0.3">
      <c r="A81" s="46"/>
      <c r="C81" s="46"/>
      <c r="D81" s="40"/>
      <c r="E81" s="40"/>
      <c r="F81" s="40"/>
      <c r="G81" s="40"/>
      <c r="H81" s="49"/>
    </row>
    <row r="83" spans="1:8" x14ac:dyDescent="0.3">
      <c r="A83" s="93" t="s">
        <v>133</v>
      </c>
      <c r="B83" s="93"/>
      <c r="C83" s="93"/>
      <c r="D83" s="93"/>
      <c r="E83" s="93"/>
      <c r="F83" s="93"/>
      <c r="G83" s="93"/>
      <c r="H83" s="93"/>
    </row>
    <row r="84" spans="1:8" x14ac:dyDescent="0.3">
      <c r="A84" s="93" t="s">
        <v>134</v>
      </c>
      <c r="B84" s="93"/>
      <c r="C84" s="93"/>
      <c r="D84" s="93"/>
      <c r="E84" s="93"/>
      <c r="F84" s="93"/>
      <c r="G84" s="93"/>
      <c r="H84" s="93"/>
    </row>
  </sheetData>
  <mergeCells count="4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A45"/>
    <mergeCell ref="A46:B46"/>
    <mergeCell ref="H47:H50"/>
    <mergeCell ref="C46:C50"/>
    <mergeCell ref="A47:A50"/>
    <mergeCell ref="A51:B51"/>
    <mergeCell ref="A52:A55"/>
    <mergeCell ref="A56:B56"/>
    <mergeCell ref="H57:H60"/>
    <mergeCell ref="C56:C60"/>
    <mergeCell ref="A57:A60"/>
    <mergeCell ref="A61:B61"/>
    <mergeCell ref="A62:A65"/>
    <mergeCell ref="A66:B66"/>
    <mergeCell ref="H67:H70"/>
    <mergeCell ref="C66:C70"/>
    <mergeCell ref="A67:A70"/>
    <mergeCell ref="A83:H83"/>
    <mergeCell ref="A84:H84"/>
    <mergeCell ref="A71:B71"/>
    <mergeCell ref="A72:A75"/>
    <mergeCell ref="A76:B76"/>
    <mergeCell ref="H77:H80"/>
    <mergeCell ref="C76:C80"/>
    <mergeCell ref="A77:A8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135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136</v>
      </c>
      <c r="B3" s="6" t="s">
        <v>137</v>
      </c>
      <c r="C3" s="6" t="s">
        <v>138</v>
      </c>
      <c r="D3" s="6" t="s">
        <v>139</v>
      </c>
      <c r="E3" s="6" t="s">
        <v>140</v>
      </c>
      <c r="F3" s="6" t="s">
        <v>141</v>
      </c>
      <c r="G3" s="6" t="s">
        <v>142</v>
      </c>
      <c r="H3" s="6" t="s">
        <v>143</v>
      </c>
    </row>
    <row r="4" spans="1:8" ht="39" customHeight="1" x14ac:dyDescent="0.3">
      <c r="A4" s="25" t="s">
        <v>144</v>
      </c>
      <c r="B4" s="26" t="s">
        <v>119</v>
      </c>
      <c r="C4" s="27">
        <v>0.14359374999999999</v>
      </c>
      <c r="D4" s="27">
        <v>5103.9171675885</v>
      </c>
      <c r="E4" s="26">
        <v>6</v>
      </c>
      <c r="F4" s="26"/>
      <c r="G4" s="27">
        <v>732.89060578341002</v>
      </c>
      <c r="H4" s="28"/>
    </row>
    <row r="5" spans="1:8" ht="39" customHeight="1" x14ac:dyDescent="0.3">
      <c r="A5" s="25" t="s">
        <v>145</v>
      </c>
      <c r="B5" s="26" t="s">
        <v>119</v>
      </c>
      <c r="C5" s="27">
        <v>4.1875000000000002E-2</v>
      </c>
      <c r="D5" s="27">
        <v>818.22700652441995</v>
      </c>
      <c r="E5" s="26">
        <v>6</v>
      </c>
      <c r="F5" s="26"/>
      <c r="G5" s="27">
        <v>34.263255898209998</v>
      </c>
      <c r="H5" s="28"/>
    </row>
    <row r="6" spans="1:8" ht="39" customHeight="1" x14ac:dyDescent="0.3">
      <c r="A6" s="25" t="s">
        <v>146</v>
      </c>
      <c r="B6" s="26" t="s">
        <v>119</v>
      </c>
      <c r="C6" s="27">
        <v>0.50882352941176001</v>
      </c>
      <c r="D6" s="27">
        <v>1662.7573397988001</v>
      </c>
      <c r="E6" s="26">
        <v>0.4</v>
      </c>
      <c r="F6" s="26"/>
      <c r="G6" s="27">
        <v>846.05005819174005</v>
      </c>
      <c r="H6" s="28"/>
    </row>
    <row r="7" spans="1:8" ht="39" customHeight="1" x14ac:dyDescent="0.3">
      <c r="A7" s="25" t="s">
        <v>147</v>
      </c>
      <c r="B7" s="26" t="s">
        <v>119</v>
      </c>
      <c r="C7" s="27">
        <v>2.9411764705881999E-2</v>
      </c>
      <c r="D7" s="27">
        <v>1363.9187907776</v>
      </c>
      <c r="E7" s="26">
        <v>0.4</v>
      </c>
      <c r="F7" s="26"/>
      <c r="G7" s="27">
        <v>40.115258552282</v>
      </c>
      <c r="H7" s="28"/>
    </row>
    <row r="8" spans="1:8" ht="39" customHeight="1" x14ac:dyDescent="0.3">
      <c r="A8" s="25" t="s">
        <v>148</v>
      </c>
      <c r="B8" s="26" t="s">
        <v>119</v>
      </c>
      <c r="C8" s="27">
        <v>0.44411764705882001</v>
      </c>
      <c r="D8" s="27">
        <v>1049.6719013825</v>
      </c>
      <c r="E8" s="26">
        <v>0.4</v>
      </c>
      <c r="F8" s="26"/>
      <c r="G8" s="27">
        <v>466.17781502576003</v>
      </c>
      <c r="H8" s="28"/>
    </row>
    <row r="9" spans="1:8" ht="39" customHeight="1" x14ac:dyDescent="0.3">
      <c r="A9" s="25" t="s">
        <v>149</v>
      </c>
      <c r="B9" s="26" t="s">
        <v>119</v>
      </c>
      <c r="C9" s="27">
        <v>0.1</v>
      </c>
      <c r="D9" s="27">
        <v>6808.6826035618997</v>
      </c>
      <c r="E9" s="26">
        <v>0.4</v>
      </c>
      <c r="F9" s="26"/>
      <c r="G9" s="27">
        <v>680.86826035619004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zoomScale="90" zoomScaleNormal="90" workbookViewId="0">
      <selection activeCell="B15" sqref="B15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167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930.99844373101996</v>
      </c>
      <c r="E25" s="20">
        <v>63.402278870681002</v>
      </c>
      <c r="F25" s="20">
        <v>0</v>
      </c>
      <c r="G25" s="20">
        <v>0</v>
      </c>
      <c r="H25" s="20">
        <v>994.40072260169995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3937.4117647059002</v>
      </c>
      <c r="E26" s="20">
        <v>258.35294117646998</v>
      </c>
      <c r="F26" s="20">
        <v>0</v>
      </c>
      <c r="G26" s="20">
        <v>0</v>
      </c>
      <c r="H26" s="20">
        <v>4195.7647058824004</v>
      </c>
    </row>
    <row r="27" spans="1:8" ht="16.95" customHeight="1" x14ac:dyDescent="0.3">
      <c r="A27" s="6"/>
      <c r="B27" s="9"/>
      <c r="C27" s="9" t="s">
        <v>28</v>
      </c>
      <c r="D27" s="20">
        <v>4868.4102084368997</v>
      </c>
      <c r="E27" s="20">
        <v>321.75522004714998</v>
      </c>
      <c r="F27" s="20">
        <v>0</v>
      </c>
      <c r="G27" s="20">
        <v>0</v>
      </c>
      <c r="H27" s="20">
        <v>5190.1654284839997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4868.4102084368997</v>
      </c>
      <c r="E43" s="20">
        <v>321.75522004714998</v>
      </c>
      <c r="F43" s="20">
        <v>0</v>
      </c>
      <c r="G43" s="20">
        <v>0</v>
      </c>
      <c r="H43" s="20">
        <v>5190.1654284839997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18.61996887462</v>
      </c>
      <c r="E45" s="20">
        <v>1.2680455774135999</v>
      </c>
      <c r="F45" s="20">
        <v>0</v>
      </c>
      <c r="G45" s="20">
        <v>0</v>
      </c>
      <c r="H45" s="20">
        <v>19.888014452034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78.748235294118004</v>
      </c>
      <c r="E46" s="20">
        <v>5.1670588235294002</v>
      </c>
      <c r="F46" s="20">
        <v>0</v>
      </c>
      <c r="G46" s="20">
        <v>0</v>
      </c>
      <c r="H46" s="20">
        <v>83.915294117646994</v>
      </c>
    </row>
    <row r="47" spans="1:8" ht="31.2" x14ac:dyDescent="0.3">
      <c r="A47" s="6">
        <v>5</v>
      </c>
      <c r="B47" s="6" t="s">
        <v>41</v>
      </c>
      <c r="C47" s="32" t="s">
        <v>44</v>
      </c>
      <c r="D47" s="20">
        <v>0.58977272727273</v>
      </c>
      <c r="E47" s="20">
        <v>0</v>
      </c>
      <c r="F47" s="20">
        <v>0</v>
      </c>
      <c r="G47" s="20">
        <v>0</v>
      </c>
      <c r="H47" s="20">
        <v>0.58977272727273</v>
      </c>
    </row>
    <row r="48" spans="1:8" ht="16.95" customHeight="1" x14ac:dyDescent="0.3">
      <c r="A48" s="6"/>
      <c r="B48" s="9"/>
      <c r="C48" s="9" t="s">
        <v>45</v>
      </c>
      <c r="D48" s="20">
        <v>97.957976896011004</v>
      </c>
      <c r="E48" s="20">
        <v>6.4351044009429996</v>
      </c>
      <c r="F48" s="20">
        <v>0</v>
      </c>
      <c r="G48" s="20">
        <v>0</v>
      </c>
      <c r="H48" s="20">
        <v>104.39308129695</v>
      </c>
    </row>
    <row r="49" spans="1:8" ht="16.95" customHeight="1" x14ac:dyDescent="0.3">
      <c r="A49" s="6"/>
      <c r="B49" s="9"/>
      <c r="C49" s="9" t="s">
        <v>46</v>
      </c>
      <c r="D49" s="20">
        <v>4966.3681853328999</v>
      </c>
      <c r="E49" s="20">
        <v>328.19032444809</v>
      </c>
      <c r="F49" s="20">
        <v>0</v>
      </c>
      <c r="G49" s="20">
        <v>0</v>
      </c>
      <c r="H49" s="20">
        <v>5294.5585097809999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3.0236556242352002</v>
      </c>
      <c r="H51" s="20">
        <v>3.0236556242352002</v>
      </c>
    </row>
    <row r="52" spans="1:8" ht="31.2" x14ac:dyDescent="0.3">
      <c r="A52" s="6">
        <v>7</v>
      </c>
      <c r="B52" s="6" t="s">
        <v>50</v>
      </c>
      <c r="C52" s="7" t="s">
        <v>51</v>
      </c>
      <c r="D52" s="20">
        <v>25.416156364462001</v>
      </c>
      <c r="E52" s="20">
        <v>1.6878954680953</v>
      </c>
      <c r="F52" s="20">
        <v>0</v>
      </c>
      <c r="G52" s="20">
        <v>0</v>
      </c>
      <c r="H52" s="20">
        <v>27.104051832558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14.721850482955</v>
      </c>
      <c r="H53" s="20">
        <v>14.721850482955</v>
      </c>
    </row>
    <row r="54" spans="1:8" x14ac:dyDescent="0.3">
      <c r="A54" s="6">
        <v>9</v>
      </c>
      <c r="B54" s="6" t="s">
        <v>54</v>
      </c>
      <c r="C54" s="7" t="s">
        <v>55</v>
      </c>
      <c r="D54" s="20">
        <v>0</v>
      </c>
      <c r="E54" s="20">
        <v>0</v>
      </c>
      <c r="F54" s="20">
        <v>0</v>
      </c>
      <c r="G54" s="20">
        <v>5.8382352941175997</v>
      </c>
      <c r="H54" s="20">
        <v>5.8382352941175997</v>
      </c>
    </row>
    <row r="55" spans="1:8" ht="31.2" x14ac:dyDescent="0.3">
      <c r="A55" s="6">
        <v>10</v>
      </c>
      <c r="B55" s="6" t="s">
        <v>50</v>
      </c>
      <c r="C55" s="7" t="s">
        <v>56</v>
      </c>
      <c r="D55" s="20">
        <v>104.821776</v>
      </c>
      <c r="E55" s="20">
        <v>6.877872</v>
      </c>
      <c r="F55" s="20">
        <v>0</v>
      </c>
      <c r="G55" s="20">
        <v>3.8382352941176001</v>
      </c>
      <c r="H55" s="20">
        <v>115.53788329411999</v>
      </c>
    </row>
    <row r="56" spans="1:8" x14ac:dyDescent="0.3">
      <c r="A56" s="6">
        <v>11</v>
      </c>
      <c r="B56" s="6"/>
      <c r="C56" s="7" t="s">
        <v>57</v>
      </c>
      <c r="D56" s="20">
        <v>0</v>
      </c>
      <c r="E56" s="20">
        <v>0</v>
      </c>
      <c r="F56" s="20">
        <v>0</v>
      </c>
      <c r="G56" s="20">
        <v>120.16926851922</v>
      </c>
      <c r="H56" s="20">
        <v>120.16926851922</v>
      </c>
    </row>
    <row r="57" spans="1:8" ht="16.95" customHeight="1" x14ac:dyDescent="0.3">
      <c r="A57" s="6"/>
      <c r="B57" s="9"/>
      <c r="C57" s="9" t="s">
        <v>58</v>
      </c>
      <c r="D57" s="20">
        <v>130.23793236445999</v>
      </c>
      <c r="E57" s="20">
        <v>8.5657674680953004</v>
      </c>
      <c r="F57" s="20">
        <v>0</v>
      </c>
      <c r="G57" s="20">
        <v>147.59124521464</v>
      </c>
      <c r="H57" s="20">
        <v>286.3949450472</v>
      </c>
    </row>
    <row r="58" spans="1:8" ht="16.95" customHeight="1" x14ac:dyDescent="0.3">
      <c r="A58" s="6"/>
      <c r="B58" s="9"/>
      <c r="C58" s="9" t="s">
        <v>59</v>
      </c>
      <c r="D58" s="20">
        <v>5096.6061176973999</v>
      </c>
      <c r="E58" s="20">
        <v>336.75609191618997</v>
      </c>
      <c r="F58" s="20">
        <v>0</v>
      </c>
      <c r="G58" s="20">
        <v>147.59124521464</v>
      </c>
      <c r="H58" s="20">
        <v>5580.9534548281999</v>
      </c>
    </row>
    <row r="59" spans="1:8" ht="16.9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v>5096.6061176973999</v>
      </c>
      <c r="E62" s="20">
        <v>336.75609191618997</v>
      </c>
      <c r="F62" s="20">
        <v>0</v>
      </c>
      <c r="G62" s="20">
        <v>147.59124521464</v>
      </c>
      <c r="H62" s="20">
        <v>5580.9534548281999</v>
      </c>
    </row>
    <row r="63" spans="1:8" ht="153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57.317775049706</v>
      </c>
      <c r="H64" s="20">
        <v>57.317775049706</v>
      </c>
    </row>
    <row r="65" spans="1:8" x14ac:dyDescent="0.3">
      <c r="A65" s="6">
        <v>13</v>
      </c>
      <c r="B65" s="6" t="s">
        <v>78</v>
      </c>
      <c r="C65" s="7" t="s">
        <v>65</v>
      </c>
      <c r="D65" s="20">
        <v>0</v>
      </c>
      <c r="E65" s="20">
        <v>0</v>
      </c>
      <c r="F65" s="20">
        <v>0</v>
      </c>
      <c r="G65" s="20">
        <v>394.31593242741002</v>
      </c>
      <c r="H65" s="20">
        <v>394.31593242741002</v>
      </c>
    </row>
    <row r="66" spans="1:8" x14ac:dyDescent="0.3">
      <c r="A66" s="6">
        <v>14</v>
      </c>
      <c r="B66" s="6" t="s">
        <v>79</v>
      </c>
      <c r="C66" s="7" t="s">
        <v>65</v>
      </c>
      <c r="D66" s="20">
        <v>0</v>
      </c>
      <c r="E66" s="20">
        <v>0</v>
      </c>
      <c r="F66" s="20">
        <v>0</v>
      </c>
      <c r="G66" s="20">
        <v>9.8860445487045006</v>
      </c>
      <c r="H66" s="20">
        <v>9.8860445487045006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461.51975202582003</v>
      </c>
      <c r="H67" s="20">
        <v>461.51975202582003</v>
      </c>
    </row>
    <row r="68" spans="1:8" ht="16.95" customHeight="1" x14ac:dyDescent="0.3">
      <c r="A68" s="6"/>
      <c r="B68" s="9"/>
      <c r="C68" s="9" t="s">
        <v>76</v>
      </c>
      <c r="D68" s="20">
        <v>5096.6061176973999</v>
      </c>
      <c r="E68" s="20">
        <v>336.75609191618997</v>
      </c>
      <c r="F68" s="20">
        <v>0</v>
      </c>
      <c r="G68" s="20">
        <v>609.11099724047006</v>
      </c>
      <c r="H68" s="20">
        <v>6042.4732068539997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152.89818353092198</v>
      </c>
      <c r="E70" s="20">
        <f>E68 * 3%</f>
        <v>10.102682757485699</v>
      </c>
      <c r="F70" s="20">
        <f>F68 * 3%</f>
        <v>0</v>
      </c>
      <c r="G70" s="20">
        <f>G68 * 3%</f>
        <v>18.273329917214102</v>
      </c>
      <c r="H70" s="20">
        <f>SUM(D70:G70)</f>
        <v>181.27419620562179</v>
      </c>
    </row>
    <row r="71" spans="1:8" ht="16.95" customHeight="1" x14ac:dyDescent="0.3">
      <c r="A71" s="6"/>
      <c r="B71" s="9"/>
      <c r="C71" s="9" t="s">
        <v>72</v>
      </c>
      <c r="D71" s="20">
        <f>D70</f>
        <v>152.89818353092198</v>
      </c>
      <c r="E71" s="20">
        <f>E70</f>
        <v>10.102682757485699</v>
      </c>
      <c r="F71" s="20">
        <f>F70</f>
        <v>0</v>
      </c>
      <c r="G71" s="20">
        <f>G70</f>
        <v>18.273329917214102</v>
      </c>
      <c r="H71" s="20">
        <f>SUM(D71:G71)</f>
        <v>181.27419620562179</v>
      </c>
    </row>
    <row r="72" spans="1:8" ht="16.95" customHeight="1" x14ac:dyDescent="0.3">
      <c r="A72" s="6"/>
      <c r="B72" s="9"/>
      <c r="C72" s="9" t="s">
        <v>71</v>
      </c>
      <c r="D72" s="20">
        <f>D71 + D68</f>
        <v>5249.5043012283222</v>
      </c>
      <c r="E72" s="20">
        <f>E71 + E68</f>
        <v>346.85877467367567</v>
      </c>
      <c r="F72" s="20">
        <f>F71 + F68</f>
        <v>0</v>
      </c>
      <c r="G72" s="20">
        <f>G71 + G68</f>
        <v>627.3843271576842</v>
      </c>
      <c r="H72" s="20">
        <f>SUM(D72:G72)</f>
        <v>6223.7474030596823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1049.9008602456645</v>
      </c>
      <c r="E74" s="20">
        <f>E72 * 20%</f>
        <v>69.371754934735137</v>
      </c>
      <c r="F74" s="20">
        <f>F72 * 20%</f>
        <v>0</v>
      </c>
      <c r="G74" s="20">
        <f>G72 * 20%</f>
        <v>125.47686543153685</v>
      </c>
      <c r="H74" s="20">
        <f>SUM(D74:G74)</f>
        <v>1244.7494806119366</v>
      </c>
    </row>
    <row r="75" spans="1:8" ht="16.95" customHeight="1" x14ac:dyDescent="0.3">
      <c r="A75" s="6"/>
      <c r="B75" s="9"/>
      <c r="C75" s="9" t="s">
        <v>67</v>
      </c>
      <c r="D75" s="20">
        <f>D74</f>
        <v>1049.9008602456645</v>
      </c>
      <c r="E75" s="20">
        <f>E74</f>
        <v>69.371754934735137</v>
      </c>
      <c r="F75" s="20">
        <f>F74</f>
        <v>0</v>
      </c>
      <c r="G75" s="20">
        <f>G74</f>
        <v>125.47686543153685</v>
      </c>
      <c r="H75" s="20">
        <f>SUM(D75:G75)</f>
        <v>1244.7494806119366</v>
      </c>
    </row>
    <row r="76" spans="1:8" ht="16.95" customHeight="1" x14ac:dyDescent="0.3">
      <c r="A76" s="6"/>
      <c r="B76" s="9"/>
      <c r="C76" s="9" t="s">
        <v>66</v>
      </c>
      <c r="D76" s="20">
        <f>D75 + D72</f>
        <v>6299.4051614739865</v>
      </c>
      <c r="E76" s="20">
        <f>E75 + E72</f>
        <v>416.23052960841079</v>
      </c>
      <c r="F76" s="20">
        <f>F75 + F72</f>
        <v>0</v>
      </c>
      <c r="G76" s="20">
        <f>G75 + G72</f>
        <v>752.86119258922099</v>
      </c>
      <c r="H76" s="20">
        <f>SUM(D76:G76)</f>
        <v>7468.496883671618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930.99844373101996</v>
      </c>
      <c r="E13" s="19">
        <v>63.402278870681002</v>
      </c>
      <c r="F13" s="19">
        <v>0</v>
      </c>
      <c r="G13" s="19">
        <v>0</v>
      </c>
      <c r="H13" s="19">
        <v>994.40072260169995</v>
      </c>
      <c r="J13" s="5"/>
    </row>
    <row r="14" spans="1:14" ht="16.95" customHeight="1" x14ac:dyDescent="0.3">
      <c r="A14" s="6"/>
      <c r="B14" s="9"/>
      <c r="C14" s="9" t="s">
        <v>87</v>
      </c>
      <c r="D14" s="19">
        <v>930.99844373101996</v>
      </c>
      <c r="E14" s="19">
        <v>63.402278870681002</v>
      </c>
      <c r="F14" s="19">
        <v>0</v>
      </c>
      <c r="G14" s="19">
        <v>0</v>
      </c>
      <c r="H14" s="19">
        <v>994.40072260169995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49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89</v>
      </c>
      <c r="D13" s="19">
        <v>0</v>
      </c>
      <c r="E13" s="19">
        <v>0</v>
      </c>
      <c r="F13" s="19">
        <v>0</v>
      </c>
      <c r="G13" s="19">
        <v>3.0236556242352002</v>
      </c>
      <c r="H13" s="19">
        <v>3.0236556242352002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3.0236556242352002</v>
      </c>
      <c r="H14" s="19">
        <v>3.0236556242352002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65</v>
      </c>
      <c r="D13" s="19">
        <v>0</v>
      </c>
      <c r="E13" s="19">
        <v>0</v>
      </c>
      <c r="F13" s="19">
        <v>0</v>
      </c>
      <c r="G13" s="19">
        <v>57.317775049706</v>
      </c>
      <c r="H13" s="19">
        <v>57.317775049706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57.317775049706</v>
      </c>
      <c r="H14" s="19">
        <v>57.317775049706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3937.4117647059002</v>
      </c>
      <c r="E13" s="19">
        <v>258.35294117646998</v>
      </c>
      <c r="F13" s="19">
        <v>0</v>
      </c>
      <c r="G13" s="19">
        <v>0</v>
      </c>
      <c r="H13" s="19">
        <v>4195.7647058824004</v>
      </c>
      <c r="J13" s="5"/>
    </row>
    <row r="14" spans="1:14" ht="16.95" customHeight="1" x14ac:dyDescent="0.3">
      <c r="A14" s="6"/>
      <c r="B14" s="9"/>
      <c r="C14" s="9" t="s">
        <v>87</v>
      </c>
      <c r="D14" s="19">
        <v>3937.4117647059002</v>
      </c>
      <c r="E14" s="19">
        <v>258.35294117646998</v>
      </c>
      <c r="F14" s="19">
        <v>0</v>
      </c>
      <c r="G14" s="19">
        <v>0</v>
      </c>
      <c r="H14" s="19">
        <v>4195.7647058824004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49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0</v>
      </c>
      <c r="E13" s="19">
        <v>0</v>
      </c>
      <c r="F13" s="19">
        <v>0</v>
      </c>
      <c r="G13" s="19">
        <v>5.8382352941175997</v>
      </c>
      <c r="H13" s="19">
        <v>5.8382352941175997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5.8382352941175997</v>
      </c>
      <c r="H14" s="19">
        <v>5.8382352941175997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100</v>
      </c>
      <c r="D13" s="19">
        <v>0</v>
      </c>
      <c r="E13" s="19">
        <v>0</v>
      </c>
      <c r="F13" s="19">
        <v>0</v>
      </c>
      <c r="G13" s="19">
        <v>394.31593242741002</v>
      </c>
      <c r="H13" s="19">
        <v>394.31593242741002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394.31593242741002</v>
      </c>
      <c r="H14" s="19">
        <v>394.31593242741002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4" sqref="C14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104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2025-11-18T07:09:03Z</dcterms:modified>
</cp:coreProperties>
</file>